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im" state="visible" r:id="rId5"/>
    <sheet sheetId="3" name="Lists" state="visible" r:id="rId6"/>
  </sheets>
  <calcPr calcId="171027"/>
</workbook>
</file>

<file path=xl/sharedStrings.xml><?xml version="1.0" encoding="utf-8"?>
<sst xmlns="http://schemas.openxmlformats.org/spreadsheetml/2006/main" count="112" uniqueCount="80">
  <si>
    <t>How to use this template</t>
  </si>
  <si>
    <t>Travel Expense Claim | Free template from simplifylearn.com</t>
  </si>
  <si>
    <t>Quick start</t>
  </si>
  <si>
    <t>1. Fill in the employee and trip details at the top of the Claim sheet.</t>
  </si>
  <si>
    <t>2. Add one line per expense: date, category, description, currency and amount.</t>
  </si>
  <si>
    <t>3. Enter the exchange rate to BHD for foreign currencies (use the rate on your card statement or the rate your company uses). BHD lines use 1.</t>
  </si>
  <si>
    <t>4. Choose who paid: "Employee" (to be reimbursed) or "Company card".</t>
  </si>
  <si>
    <t>5. Enter any cash advance you received. The sheet calculates the amount owed to you or back to the company.</t>
  </si>
  <si>
    <t>6. Attach receipts, print (it fits one page wide), sign and send for approval.</t>
  </si>
  <si>
    <t>Good to know</t>
  </si>
  <si>
    <t>• Sample rates for USD, SAR and AED are based on their fixed pegs to the US dollar. Always check the rate you actually paid.</t>
  </si>
  <si>
    <t>• Lines with Receipt = "No" are highlighted so the approver can see them.</t>
  </si>
  <si>
    <t>• Check your company travel policy for meal limits and per diem rules.</t>
  </si>
  <si>
    <t>• Amounts use 3 decimals for Bahraini dinar.</t>
  </si>
  <si>
    <t>Yellow cells = your input. White cells with formulas calculate automatically.</t>
  </si>
  <si>
    <t>Works in Excel and Google Sheets (File &gt; Import &gt; Upload). More free templates: simplifylearn.com</t>
  </si>
  <si>
    <t>Travel Expense Claim</t>
  </si>
  <si>
    <t>Free template from simplifylearn.com</t>
  </si>
  <si>
    <t>Employee:</t>
  </si>
  <si>
    <t>Omar Khalid</t>
  </si>
  <si>
    <t>Destination:</t>
  </si>
  <si>
    <t>Riyadh, Saudi Arabia</t>
  </si>
  <si>
    <t>Department:</t>
  </si>
  <si>
    <t>Sales</t>
  </si>
  <si>
    <t>From:</t>
  </si>
  <si>
    <t>Trip purpose:</t>
  </si>
  <si>
    <t>Client meetings and trade show</t>
  </si>
  <si>
    <t>To:</t>
  </si>
  <si>
    <t>Date</t>
  </si>
  <si>
    <t>Category</t>
  </si>
  <si>
    <t>Description</t>
  </si>
  <si>
    <t>Currency</t>
  </si>
  <si>
    <t>Amount</t>
  </si>
  <si>
    <t>Rate to BHD</t>
  </si>
  <si>
    <t>Amount (BHD)</t>
  </si>
  <si>
    <t>Paid by</t>
  </si>
  <si>
    <t>Receipt?</t>
  </si>
  <si>
    <t>Notes</t>
  </si>
  <si>
    <t>Flights</t>
  </si>
  <si>
    <t>Return flight BAH–RUH</t>
  </si>
  <si>
    <t>BHD</t>
  </si>
  <si>
    <t>Company card</t>
  </si>
  <si>
    <t>Yes</t>
  </si>
  <si>
    <t>Taxi</t>
  </si>
  <si>
    <t>Airport to hotel</t>
  </si>
  <si>
    <t>SAR</t>
  </si>
  <si>
    <t>Employee</t>
  </si>
  <si>
    <t>Hotel</t>
  </si>
  <si>
    <t>3 nights</t>
  </si>
  <si>
    <t>Meals</t>
  </si>
  <si>
    <t>Client lunch (3 people)</t>
  </si>
  <si>
    <t>Other</t>
  </si>
  <si>
    <t>Trade show entry</t>
  </si>
  <si>
    <t>USD</t>
  </si>
  <si>
    <t>Dinner</t>
  </si>
  <si>
    <t>No</t>
  </si>
  <si>
    <t>Hotel to airport</t>
  </si>
  <si>
    <t>By category (BHD)</t>
  </si>
  <si>
    <t>Total expenses (BHD):</t>
  </si>
  <si>
    <t>Paid by company card:</t>
  </si>
  <si>
    <t>Paid by employee:</t>
  </si>
  <si>
    <t>Less cash advance:</t>
  </si>
  <si>
    <t>Balance:</t>
  </si>
  <si>
    <t>Employee signature:</t>
  </si>
  <si>
    <t>Date:</t>
  </si>
  <si>
    <t>Manager approval:</t>
  </si>
  <si>
    <t>Finance check:</t>
  </si>
  <si>
    <t>Categories</t>
  </si>
  <si>
    <t>AED</t>
  </si>
  <si>
    <t>Per diem</t>
  </si>
  <si>
    <t>EUR</t>
  </si>
  <si>
    <t/>
  </si>
  <si>
    <t>GBP</t>
  </si>
  <si>
    <t>Visa</t>
  </si>
  <si>
    <t>KWD</t>
  </si>
  <si>
    <t>Phone / internet</t>
  </si>
  <si>
    <t>QAR</t>
  </si>
  <si>
    <t>OMR</t>
  </si>
  <si>
    <t>Edit or add items in the yellow cells. Drop-downs use rows 2–15 of each column.</t>
  </si>
  <si>
    <t>Fill in rates for EUR, GBP, KWD, QAR, OMR (BHD per 1 unit) when you use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</si>
</sst>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 yyyy"/>
    <numFmt numFmtId="165" formatCode="0.00000"/>
    <numFmt numFmtId="166" formatCode="#,##0.000"/>
  </numFmts>
  <fonts count="10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FFFFFF"/>
    </font>
    <font>
      <b/>
      <color rgb="FF0E7670"/>
      <sz val="12"/>
    </font>
    <font>
      <b/>
      <color rgb="FF1D3C5D"/>
      <sz val="12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3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  <border>
      <left/>
      <right/>
      <top/>
      <bottom style="thin">
        <color rgb="FF88888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0" fontId="6" fillId="4" borderId="1" xfId="0" applyFont="1" applyFill="1" applyBorder="1" applyAlignment="1">
      <alignment vertical="center" wrapText="1"/>
    </xf>
    <xf numFmtId="164" fontId="0" fillId="5" borderId="1" xfId="0" applyNumberFormat="1" applyFill="1" applyBorder="1"/>
    <xf numFmtId="0" fontId="0" fillId="5" borderId="1" xfId="0" applyFill="1" applyBorder="1"/>
    <xf numFmtId="4" fontId="0" fillId="5" borderId="1" xfId="0" applyNumberFormat="1" applyFill="1" applyBorder="1"/>
    <xf numFmtId="165" fontId="0" fillId="5" borderId="1" xfId="0" applyNumberFormat="1" applyFill="1" applyBorder="1"/>
    <xf numFmtId="166" fontId="0" fillId="5" borderId="1" xfId="0" applyNumberFormat="1" applyFill="1" applyBorder="1"/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6" fontId="7" fillId="0" borderId="0" xfId="0" applyNumberFormat="1" applyFont="1"/>
    <xf numFmtId="166" fontId="0" fillId="0" borderId="0" xfId="0" applyNumberFormat="1"/>
    <xf numFmtId="166" fontId="8" fillId="0" borderId="0" xfId="0" applyNumberFormat="1" applyFont="1"/>
    <xf numFmtId="166" fontId="0" fillId="3" borderId="1" xfId="0" applyNumberFormat="1" applyFill="1" applyBorder="1"/>
    <xf numFmtId="0" fontId="8" fillId="0" borderId="0" xfId="0" applyFont="1"/>
    <xf numFmtId="0" fontId="0" fillId="0" borderId="2" xfId="0" applyBorder="1"/>
    <xf numFmtId="0" fontId="6" fillId="4" borderId="0" xfId="0" applyFont="1" applyFill="1"/>
    <xf numFmtId="0" fontId="6" fillId="0" borderId="0" xfId="0" applyFont="1"/>
    <xf numFmtId="0" fontId="0" fillId="3" borderId="0" xfId="0" applyFill="1"/>
    <xf numFmtId="165" fontId="0" fillId="3" borderId="0" xfId="0" applyNumberFormat="1" applyFill="1"/>
    <xf numFmtId="0" fontId="9" fillId="0" borderId="0" xfId="0" applyFont="1"/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9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2" spans="1:1" x14ac:dyDescent="0.25">
      <c r="A12" s="3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8" spans="1:1" x14ac:dyDescent="0.25">
      <c r="A18" s="5" t="s">
        <v>14</v>
      </c>
    </row>
    <row r="19" spans="1:1" x14ac:dyDescent="0.25">
      <c r="A19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J52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30" customWidth="1"/>
    <col min="4" max="4" width="10" customWidth="1"/>
    <col min="5" max="5" width="12" customWidth="1"/>
    <col min="6" max="6" width="11" customWidth="1"/>
    <col min="7" max="8" width="14" customWidth="1"/>
    <col min="9" max="9" width="10" customWidth="1"/>
    <col min="10" max="10" width="22" customWidth="1"/>
  </cols>
  <sheetData>
    <row r="1" ht="32" customHeight="1" spans="1:10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</row>
    <row r="3" spans="1:7" x14ac:dyDescent="0.25">
      <c r="A3" s="6" t="s">
        <v>18</v>
      </c>
      <c r="B3" s="7" t="s">
        <v>19</v>
      </c>
      <c r="C3" s="7"/>
      <c r="E3" s="6" t="s">
        <v>20</v>
      </c>
      <c r="F3" s="7" t="s">
        <v>21</v>
      </c>
      <c r="G3" s="7"/>
    </row>
    <row r="4" spans="1:6" x14ac:dyDescent="0.25">
      <c r="A4" s="6" t="s">
        <v>22</v>
      </c>
      <c r="B4" s="7" t="s">
        <v>23</v>
      </c>
      <c r="C4" s="7"/>
      <c r="E4" s="6" t="s">
        <v>24</v>
      </c>
      <c r="F4" s="8">
        <v>46307</v>
      </c>
    </row>
    <row r="5" spans="1:6" x14ac:dyDescent="0.25">
      <c r="A5" s="6" t="s">
        <v>25</v>
      </c>
      <c r="B5" s="7" t="s">
        <v>26</v>
      </c>
      <c r="C5" s="7"/>
      <c r="E5" s="6" t="s">
        <v>27</v>
      </c>
      <c r="F5" s="8">
        <v>46310</v>
      </c>
    </row>
    <row r="7" ht="30" customHeight="1" spans="1:10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</row>
    <row r="8" spans="1:10" x14ac:dyDescent="0.25">
      <c r="A8" s="10">
        <v>46307</v>
      </c>
      <c r="B8" s="11" t="s">
        <v>38</v>
      </c>
      <c r="C8" s="11" t="s">
        <v>39</v>
      </c>
      <c r="D8" s="11" t="s">
        <v>40</v>
      </c>
      <c r="E8" s="12">
        <v>96.5</v>
      </c>
      <c r="F8" s="13">
        <f>IF(D8="","",IFERROR(VLOOKUP(D8,Lists!$C$2:$D$15,2,FALSE),""))</f>
      </c>
      <c r="G8" s="14">
        <f>IF(OR(E8="",F8=""),"",ROUND(E8*F8,3))</f>
      </c>
      <c r="H8" s="11" t="s">
        <v>41</v>
      </c>
      <c r="I8" s="11" t="s">
        <v>42</v>
      </c>
      <c r="J8" s="11"/>
    </row>
    <row r="9" spans="1:10" x14ac:dyDescent="0.25">
      <c r="A9" s="15">
        <v>46307</v>
      </c>
      <c r="B9" s="16" t="s">
        <v>43</v>
      </c>
      <c r="C9" s="16" t="s">
        <v>44</v>
      </c>
      <c r="D9" s="16" t="s">
        <v>45</v>
      </c>
      <c r="E9" s="17">
        <v>85</v>
      </c>
      <c r="F9" s="18">
        <f>IF(D9="","",IFERROR(VLOOKUP(D9,Lists!$C$2:$D$15,2,FALSE),""))</f>
      </c>
      <c r="G9" s="19">
        <f>IF(OR(E9="",F9=""),"",ROUND(E9*F9,3))</f>
      </c>
      <c r="H9" s="16" t="s">
        <v>46</v>
      </c>
      <c r="I9" s="16" t="s">
        <v>42</v>
      </c>
      <c r="J9" s="16"/>
    </row>
    <row r="10" spans="1:10" x14ac:dyDescent="0.25">
      <c r="A10" s="10">
        <v>46307</v>
      </c>
      <c r="B10" s="11" t="s">
        <v>47</v>
      </c>
      <c r="C10" s="11" t="s">
        <v>48</v>
      </c>
      <c r="D10" s="11" t="s">
        <v>45</v>
      </c>
      <c r="E10" s="12">
        <v>1650</v>
      </c>
      <c r="F10" s="13">
        <f>IF(D10="","",IFERROR(VLOOKUP(D10,Lists!$C$2:$D$15,2,FALSE),""))</f>
      </c>
      <c r="G10" s="14">
        <f>IF(OR(E10="",F10=""),"",ROUND(E10*F10,3))</f>
      </c>
      <c r="H10" s="11" t="s">
        <v>46</v>
      </c>
      <c r="I10" s="11" t="s">
        <v>42</v>
      </c>
      <c r="J10" s="11"/>
    </row>
    <row r="11" spans="1:10" x14ac:dyDescent="0.25">
      <c r="A11" s="15">
        <v>46308</v>
      </c>
      <c r="B11" s="16" t="s">
        <v>49</v>
      </c>
      <c r="C11" s="16" t="s">
        <v>50</v>
      </c>
      <c r="D11" s="16" t="s">
        <v>45</v>
      </c>
      <c r="E11" s="17">
        <v>240</v>
      </c>
      <c r="F11" s="18">
        <f>IF(D11="","",IFERROR(VLOOKUP(D11,Lists!$C$2:$D$15,2,FALSE),""))</f>
      </c>
      <c r="G11" s="19">
        <f>IF(OR(E11="",F11=""),"",ROUND(E11*F11,3))</f>
      </c>
      <c r="H11" s="16" t="s">
        <v>46</v>
      </c>
      <c r="I11" s="16" t="s">
        <v>42</v>
      </c>
      <c r="J11" s="16"/>
    </row>
    <row r="12" spans="1:10" x14ac:dyDescent="0.25">
      <c r="A12" s="10">
        <v>46309</v>
      </c>
      <c r="B12" s="11" t="s">
        <v>51</v>
      </c>
      <c r="C12" s="11" t="s">
        <v>52</v>
      </c>
      <c r="D12" s="11" t="s">
        <v>53</v>
      </c>
      <c r="E12" s="12">
        <v>50</v>
      </c>
      <c r="F12" s="13">
        <f>IF(D12="","",IFERROR(VLOOKUP(D12,Lists!$C$2:$D$15,2,FALSE),""))</f>
      </c>
      <c r="G12" s="14">
        <f>IF(OR(E12="",F12=""),"",ROUND(E12*F12,3))</f>
      </c>
      <c r="H12" s="11" t="s">
        <v>46</v>
      </c>
      <c r="I12" s="11" t="s">
        <v>42</v>
      </c>
      <c r="J12" s="11"/>
    </row>
    <row r="13" spans="1:10" x14ac:dyDescent="0.25">
      <c r="A13" s="15">
        <v>46309</v>
      </c>
      <c r="B13" s="16" t="s">
        <v>49</v>
      </c>
      <c r="C13" s="16" t="s">
        <v>54</v>
      </c>
      <c r="D13" s="16" t="s">
        <v>45</v>
      </c>
      <c r="E13" s="17">
        <v>95</v>
      </c>
      <c r="F13" s="18">
        <f>IF(D13="","",IFERROR(VLOOKUP(D13,Lists!$C$2:$D$15,2,FALSE),""))</f>
      </c>
      <c r="G13" s="19">
        <f>IF(OR(E13="",F13=""),"",ROUND(E13*F13,3))</f>
      </c>
      <c r="H13" s="16" t="s">
        <v>46</v>
      </c>
      <c r="I13" s="16" t="s">
        <v>55</v>
      </c>
      <c r="J13" s="16"/>
    </row>
    <row r="14" spans="1:10" x14ac:dyDescent="0.25">
      <c r="A14" s="10">
        <v>46310</v>
      </c>
      <c r="B14" s="11" t="s">
        <v>43</v>
      </c>
      <c r="C14" s="11" t="s">
        <v>56</v>
      </c>
      <c r="D14" s="11" t="s">
        <v>45</v>
      </c>
      <c r="E14" s="12">
        <v>90</v>
      </c>
      <c r="F14" s="13">
        <f>IF(D14="","",IFERROR(VLOOKUP(D14,Lists!$C$2:$D$15,2,FALSE),""))</f>
      </c>
      <c r="G14" s="14">
        <f>IF(OR(E14="",F14=""),"",ROUND(E14*F14,3))</f>
      </c>
      <c r="H14" s="11" t="s">
        <v>46</v>
      </c>
      <c r="I14" s="11" t="s">
        <v>42</v>
      </c>
      <c r="J14" s="11"/>
    </row>
    <row r="15" spans="1:10" x14ac:dyDescent="0.25">
      <c r="A15" s="15"/>
      <c r="B15" s="16"/>
      <c r="C15" s="16"/>
      <c r="D15" s="16"/>
      <c r="E15" s="17"/>
      <c r="F15" s="18">
        <f>IF(D15="","",IFERROR(VLOOKUP(D15,Lists!$C$2:$D$15,2,FALSE),""))</f>
      </c>
      <c r="G15" s="19">
        <f>IF(OR(E15="",F15=""),"",ROUND(E15*F15,3))</f>
      </c>
      <c r="H15" s="16"/>
      <c r="I15" s="16"/>
      <c r="J15" s="16"/>
    </row>
    <row r="16" spans="1:10" x14ac:dyDescent="0.25">
      <c r="A16" s="10"/>
      <c r="B16" s="11"/>
      <c r="C16" s="11"/>
      <c r="D16" s="11"/>
      <c r="E16" s="12"/>
      <c r="F16" s="13">
        <f>IF(D16="","",IFERROR(VLOOKUP(D16,Lists!$C$2:$D$15,2,FALSE),""))</f>
      </c>
      <c r="G16" s="14">
        <f>IF(OR(E16="",F16=""),"",ROUND(E16*F16,3))</f>
      </c>
      <c r="H16" s="11"/>
      <c r="I16" s="11"/>
      <c r="J16" s="11"/>
    </row>
    <row r="17" spans="1:10" x14ac:dyDescent="0.25">
      <c r="A17" s="15"/>
      <c r="B17" s="16"/>
      <c r="C17" s="16"/>
      <c r="D17" s="16"/>
      <c r="E17" s="17"/>
      <c r="F17" s="18">
        <f>IF(D17="","",IFERROR(VLOOKUP(D17,Lists!$C$2:$D$15,2,FALSE),""))</f>
      </c>
      <c r="G17" s="19">
        <f>IF(OR(E17="",F17=""),"",ROUND(E17*F17,3))</f>
      </c>
      <c r="H17" s="16"/>
      <c r="I17" s="16"/>
      <c r="J17" s="16"/>
    </row>
    <row r="18" spans="1:10" x14ac:dyDescent="0.25">
      <c r="A18" s="10"/>
      <c r="B18" s="11"/>
      <c r="C18" s="11"/>
      <c r="D18" s="11"/>
      <c r="E18" s="12"/>
      <c r="F18" s="13">
        <f>IF(D18="","",IFERROR(VLOOKUP(D18,Lists!$C$2:$D$15,2,FALSE),""))</f>
      </c>
      <c r="G18" s="14">
        <f>IF(OR(E18="",F18=""),"",ROUND(E18*F18,3))</f>
      </c>
      <c r="H18" s="11"/>
      <c r="I18" s="11"/>
      <c r="J18" s="11"/>
    </row>
    <row r="19" spans="1:10" x14ac:dyDescent="0.25">
      <c r="A19" s="15"/>
      <c r="B19" s="16"/>
      <c r="C19" s="16"/>
      <c r="D19" s="16"/>
      <c r="E19" s="17"/>
      <c r="F19" s="18">
        <f>IF(D19="","",IFERROR(VLOOKUP(D19,Lists!$C$2:$D$15,2,FALSE),""))</f>
      </c>
      <c r="G19" s="19">
        <f>IF(OR(E19="",F19=""),"",ROUND(E19*F19,3))</f>
      </c>
      <c r="H19" s="16"/>
      <c r="I19" s="16"/>
      <c r="J19" s="16"/>
    </row>
    <row r="20" spans="1:10" x14ac:dyDescent="0.25">
      <c r="A20" s="10"/>
      <c r="B20" s="11"/>
      <c r="C20" s="11"/>
      <c r="D20" s="11"/>
      <c r="E20" s="12"/>
      <c r="F20" s="13">
        <f>IF(D20="","",IFERROR(VLOOKUP(D20,Lists!$C$2:$D$15,2,FALSE),""))</f>
      </c>
      <c r="G20" s="14">
        <f>IF(OR(E20="",F20=""),"",ROUND(E20*F20,3))</f>
      </c>
      <c r="H20" s="11"/>
      <c r="I20" s="11"/>
      <c r="J20" s="11"/>
    </row>
    <row r="21" spans="1:10" x14ac:dyDescent="0.25">
      <c r="A21" s="15"/>
      <c r="B21" s="16"/>
      <c r="C21" s="16"/>
      <c r="D21" s="16"/>
      <c r="E21" s="17"/>
      <c r="F21" s="18">
        <f>IF(D21="","",IFERROR(VLOOKUP(D21,Lists!$C$2:$D$15,2,FALSE),""))</f>
      </c>
      <c r="G21" s="19">
        <f>IF(OR(E21="",F21=""),"",ROUND(E21*F21,3))</f>
      </c>
      <c r="H21" s="16"/>
      <c r="I21" s="16"/>
      <c r="J21" s="16"/>
    </row>
    <row r="22" spans="1:10" x14ac:dyDescent="0.25">
      <c r="A22" s="10"/>
      <c r="B22" s="11"/>
      <c r="C22" s="11"/>
      <c r="D22" s="11"/>
      <c r="E22" s="12"/>
      <c r="F22" s="13">
        <f>IF(D22="","",IFERROR(VLOOKUP(D22,Lists!$C$2:$D$15,2,FALSE),""))</f>
      </c>
      <c r="G22" s="14">
        <f>IF(OR(E22="",F22=""),"",ROUND(E22*F22,3))</f>
      </c>
      <c r="H22" s="11"/>
      <c r="I22" s="11"/>
      <c r="J22" s="11"/>
    </row>
    <row r="23" spans="1:10" x14ac:dyDescent="0.25">
      <c r="A23" s="15"/>
      <c r="B23" s="16"/>
      <c r="C23" s="16"/>
      <c r="D23" s="16"/>
      <c r="E23" s="17"/>
      <c r="F23" s="18">
        <f>IF(D23="","",IFERROR(VLOOKUP(D23,Lists!$C$2:$D$15,2,FALSE),""))</f>
      </c>
      <c r="G23" s="19">
        <f>IF(OR(E23="",F23=""),"",ROUND(E23*F23,3))</f>
      </c>
      <c r="H23" s="16"/>
      <c r="I23" s="16"/>
      <c r="J23" s="16"/>
    </row>
    <row r="24" spans="1:10" x14ac:dyDescent="0.25">
      <c r="A24" s="10"/>
      <c r="B24" s="11"/>
      <c r="C24" s="11"/>
      <c r="D24" s="11"/>
      <c r="E24" s="12"/>
      <c r="F24" s="13">
        <f>IF(D24="","",IFERROR(VLOOKUP(D24,Lists!$C$2:$D$15,2,FALSE),""))</f>
      </c>
      <c r="G24" s="14">
        <f>IF(OR(E24="",F24=""),"",ROUND(E24*F24,3))</f>
      </c>
      <c r="H24" s="11"/>
      <c r="I24" s="11"/>
      <c r="J24" s="11"/>
    </row>
    <row r="25" spans="1:10" x14ac:dyDescent="0.25">
      <c r="A25" s="15"/>
      <c r="B25" s="16"/>
      <c r="C25" s="16"/>
      <c r="D25" s="16"/>
      <c r="E25" s="17"/>
      <c r="F25" s="18">
        <f>IF(D25="","",IFERROR(VLOOKUP(D25,Lists!$C$2:$D$15,2,FALSE),""))</f>
      </c>
      <c r="G25" s="19">
        <f>IF(OR(E25="",F25=""),"",ROUND(E25*F25,3))</f>
      </c>
      <c r="H25" s="16"/>
      <c r="I25" s="16"/>
      <c r="J25" s="16"/>
    </row>
    <row r="26" spans="1:10" x14ac:dyDescent="0.25">
      <c r="A26" s="10"/>
      <c r="B26" s="11"/>
      <c r="C26" s="11"/>
      <c r="D26" s="11"/>
      <c r="E26" s="12"/>
      <c r="F26" s="13">
        <f>IF(D26="","",IFERROR(VLOOKUP(D26,Lists!$C$2:$D$15,2,FALSE),""))</f>
      </c>
      <c r="G26" s="14">
        <f>IF(OR(E26="",F26=""),"",ROUND(E26*F26,3))</f>
      </c>
      <c r="H26" s="11"/>
      <c r="I26" s="11"/>
      <c r="J26" s="11"/>
    </row>
    <row r="27" spans="1:10" x14ac:dyDescent="0.25">
      <c r="A27" s="15"/>
      <c r="B27" s="16"/>
      <c r="C27" s="16"/>
      <c r="D27" s="16"/>
      <c r="E27" s="17"/>
      <c r="F27" s="18">
        <f>IF(D27="","",IFERROR(VLOOKUP(D27,Lists!$C$2:$D$15,2,FALSE),""))</f>
      </c>
      <c r="G27" s="19">
        <f>IF(OR(E27="",F27=""),"",ROUND(E27*F27,3))</f>
      </c>
      <c r="H27" s="16"/>
      <c r="I27" s="16"/>
      <c r="J27" s="16"/>
    </row>
    <row r="28" spans="1:10" x14ac:dyDescent="0.25">
      <c r="A28" s="10"/>
      <c r="B28" s="11"/>
      <c r="C28" s="11"/>
      <c r="D28" s="11"/>
      <c r="E28" s="12"/>
      <c r="F28" s="13">
        <f>IF(D28="","",IFERROR(VLOOKUP(D28,Lists!$C$2:$D$15,2,FALSE),""))</f>
      </c>
      <c r="G28" s="14">
        <f>IF(OR(E28="",F28=""),"",ROUND(E28*F28,3))</f>
      </c>
      <c r="H28" s="11"/>
      <c r="I28" s="11"/>
      <c r="J28" s="11"/>
    </row>
    <row r="29" spans="1:10" x14ac:dyDescent="0.25">
      <c r="A29" s="15"/>
      <c r="B29" s="16"/>
      <c r="C29" s="16"/>
      <c r="D29" s="16"/>
      <c r="E29" s="17"/>
      <c r="F29" s="18">
        <f>IF(D29="","",IFERROR(VLOOKUP(D29,Lists!$C$2:$D$15,2,FALSE),""))</f>
      </c>
      <c r="G29" s="19">
        <f>IF(OR(E29="",F29=""),"",ROUND(E29*F29,3))</f>
      </c>
      <c r="H29" s="16"/>
      <c r="I29" s="16"/>
      <c r="J29" s="16"/>
    </row>
    <row r="30" spans="1:10" x14ac:dyDescent="0.25">
      <c r="A30" s="10"/>
      <c r="B30" s="11"/>
      <c r="C30" s="11"/>
      <c r="D30" s="11"/>
      <c r="E30" s="12"/>
      <c r="F30" s="13">
        <f>IF(D30="","",IFERROR(VLOOKUP(D30,Lists!$C$2:$D$15,2,FALSE),""))</f>
      </c>
      <c r="G30" s="14">
        <f>IF(OR(E30="",F30=""),"",ROUND(E30*F30,3))</f>
      </c>
      <c r="H30" s="11"/>
      <c r="I30" s="11"/>
      <c r="J30" s="11"/>
    </row>
    <row r="31" spans="1:10" x14ac:dyDescent="0.25">
      <c r="A31" s="15"/>
      <c r="B31" s="16"/>
      <c r="C31" s="16"/>
      <c r="D31" s="16"/>
      <c r="E31" s="17"/>
      <c r="F31" s="18">
        <f>IF(D31="","",IFERROR(VLOOKUP(D31,Lists!$C$2:$D$15,2,FALSE),""))</f>
      </c>
      <c r="G31" s="19">
        <f>IF(OR(E31="",F31=""),"",ROUND(E31*F31,3))</f>
      </c>
      <c r="H31" s="16"/>
      <c r="I31" s="16"/>
      <c r="J31" s="16"/>
    </row>
    <row r="32" spans="1:10" x14ac:dyDescent="0.25">
      <c r="A32" s="10"/>
      <c r="B32" s="11"/>
      <c r="C32" s="11"/>
      <c r="D32" s="11"/>
      <c r="E32" s="12"/>
      <c r="F32" s="13">
        <f>IF(D32="","",IFERROR(VLOOKUP(D32,Lists!$C$2:$D$15,2,FALSE),""))</f>
      </c>
      <c r="G32" s="14">
        <f>IF(OR(E32="",F32=""),"",ROUND(E32*F32,3))</f>
      </c>
      <c r="H32" s="11"/>
      <c r="I32" s="11"/>
      <c r="J32" s="11"/>
    </row>
    <row r="33" spans="1:10" x14ac:dyDescent="0.25">
      <c r="A33" s="15"/>
      <c r="B33" s="16"/>
      <c r="C33" s="16"/>
      <c r="D33" s="16"/>
      <c r="E33" s="17"/>
      <c r="F33" s="18">
        <f>IF(D33="","",IFERROR(VLOOKUP(D33,Lists!$C$2:$D$15,2,FALSE),""))</f>
      </c>
      <c r="G33" s="19">
        <f>IF(OR(E33="",F33=""),"",ROUND(E33*F33,3))</f>
      </c>
      <c r="H33" s="16"/>
      <c r="I33" s="16"/>
      <c r="J33" s="16"/>
    </row>
    <row r="34" spans="1:10" x14ac:dyDescent="0.25">
      <c r="A34" s="10"/>
      <c r="B34" s="11"/>
      <c r="C34" s="11"/>
      <c r="D34" s="11"/>
      <c r="E34" s="12"/>
      <c r="F34" s="13">
        <f>IF(D34="","",IFERROR(VLOOKUP(D34,Lists!$C$2:$D$15,2,FALSE),""))</f>
      </c>
      <c r="G34" s="14">
        <f>IF(OR(E34="",F34=""),"",ROUND(E34*F34,3))</f>
      </c>
      <c r="H34" s="11"/>
      <c r="I34" s="11"/>
      <c r="J34" s="11"/>
    </row>
    <row r="35" spans="1:10" x14ac:dyDescent="0.25">
      <c r="A35" s="15"/>
      <c r="B35" s="16"/>
      <c r="C35" s="16"/>
      <c r="D35" s="16"/>
      <c r="E35" s="17"/>
      <c r="F35" s="18">
        <f>IF(D35="","",IFERROR(VLOOKUP(D35,Lists!$C$2:$D$15,2,FALSE),""))</f>
      </c>
      <c r="G35" s="19">
        <f>IF(OR(E35="",F35=""),"",ROUND(E35*F35,3))</f>
      </c>
      <c r="H35" s="16"/>
      <c r="I35" s="16"/>
      <c r="J35" s="16"/>
    </row>
    <row r="36" spans="1:10" x14ac:dyDescent="0.25">
      <c r="A36" s="10"/>
      <c r="B36" s="11"/>
      <c r="C36" s="11"/>
      <c r="D36" s="11"/>
      <c r="E36" s="12"/>
      <c r="F36" s="13">
        <f>IF(D36="","",IFERROR(VLOOKUP(D36,Lists!$C$2:$D$15,2,FALSE),""))</f>
      </c>
      <c r="G36" s="14">
        <f>IF(OR(E36="",F36=""),"",ROUND(E36*F36,3))</f>
      </c>
      <c r="H36" s="11"/>
      <c r="I36" s="11"/>
      <c r="J36" s="11"/>
    </row>
    <row r="37" spans="1:10" x14ac:dyDescent="0.25">
      <c r="A37" s="15"/>
      <c r="B37" s="16"/>
      <c r="C37" s="16"/>
      <c r="D37" s="16"/>
      <c r="E37" s="17"/>
      <c r="F37" s="18">
        <f>IF(D37="","",IFERROR(VLOOKUP(D37,Lists!$C$2:$D$15,2,FALSE),""))</f>
      </c>
      <c r="G37" s="19">
        <f>IF(OR(E37="",F37=""),"",ROUND(E37*F37,3))</f>
      </c>
      <c r="H37" s="16"/>
      <c r="I37" s="16"/>
      <c r="J37" s="16"/>
    </row>
    <row r="39" spans="1:7" x14ac:dyDescent="0.25">
      <c r="A39" s="6" t="s">
        <v>57</v>
      </c>
      <c r="E39" s="6" t="s">
        <v>58</v>
      </c>
      <c r="G39" s="20">
        <f>SUM(G8:G37)</f>
      </c>
    </row>
    <row r="40" spans="1:7" x14ac:dyDescent="0.25">
      <c r="A40">
        <f>Lists!A2</f>
      </c>
      <c r="B40" s="21">
        <f>SUMIF($B$8:$B$37,A40,$G$8:$G$37)</f>
      </c>
      <c r="E40" s="6" t="s">
        <v>59</v>
      </c>
      <c r="G40" s="22">
        <f>SUMIF(H8:H37,"Company card",G8:G37)</f>
      </c>
    </row>
    <row r="41" spans="1:7" x14ac:dyDescent="0.25">
      <c r="A41">
        <f>Lists!A3</f>
      </c>
      <c r="B41" s="21">
        <f>SUMIF($B$8:$B$37,A41,$G$8:$G$37)</f>
      </c>
      <c r="E41" s="6" t="s">
        <v>60</v>
      </c>
      <c r="G41" s="22">
        <f>SUMIF(H8:H37,"Employee",G8:G37)</f>
      </c>
    </row>
    <row r="42" spans="1:7" x14ac:dyDescent="0.25">
      <c r="A42">
        <f>Lists!A4</f>
      </c>
      <c r="B42" s="21">
        <f>SUMIF($B$8:$B$37,A42,$G$8:$G$37)</f>
      </c>
      <c r="E42" s="6" t="s">
        <v>61</v>
      </c>
      <c r="G42" s="23">
        <v>50</v>
      </c>
    </row>
    <row r="43" spans="1:8" x14ac:dyDescent="0.25">
      <c r="A43">
        <f>Lists!A5</f>
      </c>
      <c r="B43" s="21">
        <f>SUMIF($B$8:$B$37,A43,$G$8:$G$37)</f>
      </c>
      <c r="E43" s="6" t="s">
        <v>62</v>
      </c>
      <c r="G43" s="20">
        <f>G41-G42</f>
      </c>
      <c r="H43" s="24">
        <f>IF(G43&gt;=0,"Owed to employee","Owed to company")</f>
      </c>
    </row>
    <row r="44" spans="1:2" x14ac:dyDescent="0.25">
      <c r="A44">
        <f>Lists!A6</f>
      </c>
      <c r="B44" s="21">
        <f>SUMIF($B$8:$B$37,A44,$G$8:$G$37)</f>
      </c>
    </row>
    <row r="45" spans="1:2" x14ac:dyDescent="0.25">
      <c r="A45">
        <f>Lists!A7</f>
      </c>
      <c r="B45" s="21">
        <f>SUMIF($B$8:$B$37,A45,$G$8:$G$37)</f>
      </c>
    </row>
    <row r="48" spans="1:6" x14ac:dyDescent="0.25">
      <c r="A48" s="6" t="s">
        <v>63</v>
      </c>
      <c r="C48" s="25"/>
      <c r="E48" s="6" t="s">
        <v>64</v>
      </c>
      <c r="F48" s="25"/>
    </row>
    <row r="50" spans="1:6" x14ac:dyDescent="0.25">
      <c r="A50" s="6" t="s">
        <v>65</v>
      </c>
      <c r="C50" s="25"/>
      <c r="E50" s="6" t="s">
        <v>64</v>
      </c>
      <c r="F50" s="25"/>
    </row>
    <row r="52" spans="1:6" x14ac:dyDescent="0.25">
      <c r="A52" s="6" t="s">
        <v>66</v>
      </c>
      <c r="C52" s="25"/>
      <c r="E52" s="6" t="s">
        <v>64</v>
      </c>
      <c r="F52" s="25"/>
    </row>
  </sheetData>
  <autoFilter ref="A7:J7"/>
  <mergeCells count="6">
    <mergeCell ref="A1:J1"/>
    <mergeCell ref="A2:J2"/>
    <mergeCell ref="B3:C3"/>
    <mergeCell ref="F3:G3"/>
    <mergeCell ref="B4:C4"/>
    <mergeCell ref="B5:C5"/>
  </mergeCells>
  <conditionalFormatting sqref="A8:J37">
    <cfRule type="expression" dxfId="0" priority="1">
      <formula>$I8="No"</formula>
    </cfRule>
  </conditionalFormatting>
  <dataValidations count="8">
    <dataValidation type="list" allowBlank="1" showErrorMessage="1" errorTitle="Pick from the list" error="Please choose a value from the drop-down." sqref="B10:B37">
      <formula1>Lists!$A$2:$A$15</formula1>
    </dataValidation>
    <dataValidation type="list" allowBlank="1" showErrorMessage="1" errorTitle="Pick from the list" error="Please choose a value from the drop-down." sqref="B8:B37">
      <formula1>Lists!$A$2:$A$15</formula1>
    </dataValidation>
    <dataValidation type="list" allowBlank="1" showErrorMessage="1" errorTitle="Pick from the list" error="Please choose a value from the drop-down." sqref="D10:D37">
      <formula1>Lists!$C$2:$C$15</formula1>
    </dataValidation>
    <dataValidation type="list" allowBlank="1" showErrorMessage="1" errorTitle="Pick from the list" error="Please choose a value from the drop-down." sqref="D8:D37">
      <formula1>Lists!$C$2:$C$15</formula1>
    </dataValidation>
    <dataValidation type="list" allowBlank="1" showErrorMessage="1" errorTitle="Pick from the list" error="Please choose a value from the drop-down." sqref="H10:H37">
      <formula1>"Employee,Company card"</formula1>
    </dataValidation>
    <dataValidation type="list" allowBlank="1" showErrorMessage="1" errorTitle="Pick from the list" error="Please choose a value from the drop-down." sqref="H8:H37">
      <formula1>"Employee,Company card"</formula1>
    </dataValidation>
    <dataValidation type="list" allowBlank="1" showErrorMessage="1" errorTitle="Pick from the list" error="Please choose a value from the drop-down." sqref="I10:I37">
      <formula1>"Yes,No"</formula1>
    </dataValidation>
    <dataValidation type="list" allowBlank="1" showErrorMessage="1" errorTitle="Pick from the list" error="Please choose a value from the drop-down." sqref="I8:I37">
      <formula1>"Yes,No"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D21"/>
  <sheetFormatPr defaultRowHeight="15" outlineLevelRow="0" outlineLevelCol="0" x14ac:dyDescent="55"/>
  <cols>
    <col min="1" max="1" width="22" customWidth="1"/>
    <col min="2" max="2" width="3" customWidth="1"/>
    <col min="3" max="4" width="22" customWidth="1"/>
  </cols>
  <sheetData>
    <row r="1" spans="1:4" x14ac:dyDescent="0.25">
      <c r="A1" s="26" t="s">
        <v>67</v>
      </c>
      <c r="B1" s="27"/>
      <c r="C1" s="26" t="s">
        <v>31</v>
      </c>
      <c r="D1" s="26" t="s">
        <v>33</v>
      </c>
    </row>
    <row r="2" spans="1:4" x14ac:dyDescent="0.25">
      <c r="A2" s="28" t="s">
        <v>38</v>
      </c>
      <c r="C2" s="28" t="s">
        <v>40</v>
      </c>
      <c r="D2" s="29">
        <v>1</v>
      </c>
    </row>
    <row r="3" spans="1:4" x14ac:dyDescent="0.25">
      <c r="A3" s="28" t="s">
        <v>47</v>
      </c>
      <c r="C3" s="28" t="s">
        <v>53</v>
      </c>
      <c r="D3" s="29">
        <v>0.376</v>
      </c>
    </row>
    <row r="4" spans="1:4" x14ac:dyDescent="0.25">
      <c r="A4" s="28" t="s">
        <v>49</v>
      </c>
      <c r="C4" s="28" t="s">
        <v>45</v>
      </c>
      <c r="D4" s="29">
        <v>0.10027</v>
      </c>
    </row>
    <row r="5" spans="1:4" x14ac:dyDescent="0.25">
      <c r="A5" s="28" t="s">
        <v>43</v>
      </c>
      <c r="C5" s="28" t="s">
        <v>68</v>
      </c>
      <c r="D5" s="29">
        <v>0.10238</v>
      </c>
    </row>
    <row r="6" spans="1:4" x14ac:dyDescent="0.25">
      <c r="A6" s="28" t="s">
        <v>69</v>
      </c>
      <c r="C6" s="28" t="s">
        <v>70</v>
      </c>
      <c r="D6" s="29" t="s">
        <v>71</v>
      </c>
    </row>
    <row r="7" spans="1:4" x14ac:dyDescent="0.25">
      <c r="A7" s="28" t="s">
        <v>51</v>
      </c>
      <c r="C7" s="28" t="s">
        <v>72</v>
      </c>
      <c r="D7" s="29" t="s">
        <v>71</v>
      </c>
    </row>
    <row r="8" spans="1:4" x14ac:dyDescent="0.25">
      <c r="A8" s="28" t="s">
        <v>73</v>
      </c>
      <c r="C8" s="28" t="s">
        <v>74</v>
      </c>
      <c r="D8" s="29" t="s">
        <v>71</v>
      </c>
    </row>
    <row r="9" spans="1:4" x14ac:dyDescent="0.25">
      <c r="A9" s="28" t="s">
        <v>75</v>
      </c>
      <c r="C9" s="28" t="s">
        <v>76</v>
      </c>
      <c r="D9" s="29" t="s">
        <v>71</v>
      </c>
    </row>
    <row r="10" spans="3:4" x14ac:dyDescent="0.25">
      <c r="C10" s="28" t="s">
        <v>77</v>
      </c>
      <c r="D10" s="29" t="s">
        <v>71</v>
      </c>
    </row>
    <row r="20" spans="1:1" x14ac:dyDescent="0.25">
      <c r="A20" s="30" t="s">
        <v>78</v>
      </c>
    </row>
    <row r="21" spans="1:1" x14ac:dyDescent="0.25">
      <c r="A21" s="30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Claim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2026-10-26T04:19:45Z</dcterms:created>
  <dcterms:modified xsi:type="dcterms:W3CDTF">2026-10-26T04:19:45Z</dcterms:modified>
</cp:coreProperties>
</file>